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perlu\Downloads\"/>
    </mc:Choice>
  </mc:AlternateContent>
  <xr:revisionPtr revIDLastSave="0" documentId="13_ncr:1_{78822301-C37C-4A50-8BC5-5CB081F7FB20}" xr6:coauthVersionLast="47" xr6:coauthVersionMax="47" xr10:uidLastSave="{00000000-0000-0000-0000-000000000000}"/>
  <bookViews>
    <workbookView xWindow="-108" yWindow="-108" windowWidth="23256" windowHeight="12456" xr2:uid="{59F232A5-DB82-4FCA-BAB3-7D03E273A80C}"/>
  </bookViews>
  <sheets>
    <sheet name="2025-2026" sheetId="4" r:id="rId1"/>
    <sheet name="2023-2024" sheetId="3" r:id="rId2"/>
    <sheet name="2022-2023" sheetId="2" r:id="rId3"/>
    <sheet name="2021-2022"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 i="3" l="1"/>
  <c r="D29" i="3"/>
  <c r="D28" i="3"/>
  <c r="C28" i="3"/>
  <c r="E28" i="3" s="1"/>
  <c r="D7" i="3"/>
  <c r="C7" i="3"/>
  <c r="D26" i="3"/>
  <c r="C26" i="3"/>
  <c r="D23" i="3"/>
  <c r="C23" i="3"/>
  <c r="C14" i="3"/>
  <c r="I13" i="3"/>
  <c r="C13" i="3"/>
  <c r="I12" i="3"/>
  <c r="M8" i="3" s="1"/>
  <c r="D12" i="3"/>
  <c r="C12" i="3"/>
  <c r="I9" i="3"/>
  <c r="D27" i="3" s="1"/>
  <c r="H9" i="3"/>
  <c r="C24" i="3" s="1"/>
  <c r="D24" i="2"/>
  <c r="C24" i="2"/>
  <c r="D23" i="2"/>
  <c r="C23" i="2"/>
  <c r="D22" i="2"/>
  <c r="C22" i="2"/>
  <c r="D21" i="2"/>
  <c r="C21" i="2"/>
  <c r="D20" i="2"/>
  <c r="C20" i="2"/>
  <c r="E20" i="2" s="1"/>
  <c r="D19" i="2"/>
  <c r="C19" i="2"/>
  <c r="D18" i="2"/>
  <c r="C18" i="2"/>
  <c r="D17" i="2"/>
  <c r="C17" i="2"/>
  <c r="D16" i="2"/>
  <c r="C16" i="2"/>
  <c r="D15" i="2"/>
  <c r="C15" i="2"/>
  <c r="C29" i="3" l="1"/>
  <c r="E29" i="3" s="1"/>
  <c r="C8" i="3"/>
  <c r="D8" i="3"/>
  <c r="E12" i="3"/>
  <c r="D24" i="3"/>
  <c r="E24" i="3" s="1"/>
  <c r="D9" i="3"/>
  <c r="D30" i="3"/>
  <c r="D25" i="3"/>
  <c r="C20" i="3"/>
  <c r="C30" i="3"/>
  <c r="D21" i="3"/>
  <c r="D20" i="3"/>
  <c r="E20" i="3" s="1"/>
  <c r="C9" i="3"/>
  <c r="E9" i="3" s="1"/>
  <c r="C21" i="3"/>
  <c r="C15" i="3"/>
  <c r="C10" i="3"/>
  <c r="E10" i="3" s="1"/>
  <c r="C22" i="3"/>
  <c r="C11" i="3"/>
  <c r="C18" i="3"/>
  <c r="D10" i="3"/>
  <c r="D22" i="3"/>
  <c r="C19" i="3"/>
  <c r="C27" i="3"/>
  <c r="E27" i="3" s="1"/>
  <c r="D19" i="3"/>
  <c r="E19" i="3" s="1"/>
  <c r="E23" i="3"/>
  <c r="E26" i="3"/>
  <c r="D16" i="3"/>
  <c r="E8" i="3"/>
  <c r="D14" i="3"/>
  <c r="E14" i="3" s="1"/>
  <c r="C17" i="3"/>
  <c r="C25" i="3"/>
  <c r="D17" i="3"/>
  <c r="D11" i="3"/>
  <c r="D15" i="3"/>
  <c r="E15" i="3" s="1"/>
  <c r="D13" i="3"/>
  <c r="E13" i="3" s="1"/>
  <c r="D18" i="3"/>
  <c r="E21" i="3"/>
  <c r="C16" i="3"/>
  <c r="D14" i="2"/>
  <c r="C14" i="2"/>
  <c r="D13" i="2"/>
  <c r="C13" i="2"/>
  <c r="D12" i="2"/>
  <c r="C12" i="2"/>
  <c r="D11" i="2"/>
  <c r="C11" i="2"/>
  <c r="E11" i="2" s="1"/>
  <c r="D10" i="2"/>
  <c r="C10" i="2"/>
  <c r="D9" i="2"/>
  <c r="C9" i="2"/>
  <c r="D8" i="2"/>
  <c r="C8" i="2"/>
  <c r="D7" i="2"/>
  <c r="C7" i="2"/>
  <c r="E7" i="2" s="1"/>
  <c r="D27" i="2"/>
  <c r="C27" i="2"/>
  <c r="E27" i="2" s="1"/>
  <c r="D26" i="2"/>
  <c r="C26" i="2"/>
  <c r="E26" i="2" s="1"/>
  <c r="E25" i="2"/>
  <c r="D25" i="2"/>
  <c r="C25" i="2"/>
  <c r="E24" i="2"/>
  <c r="E21" i="2"/>
  <c r="I12" i="2"/>
  <c r="I11" i="2"/>
  <c r="I8" i="2"/>
  <c r="H8" i="2"/>
  <c r="E17" i="2" s="1"/>
  <c r="D6" i="2"/>
  <c r="C6" i="2"/>
  <c r="D27" i="1"/>
  <c r="C27" i="1"/>
  <c r="E27" i="1" s="1"/>
  <c r="D26" i="1"/>
  <c r="E26" i="1" s="1"/>
  <c r="C26" i="1"/>
  <c r="D25" i="1"/>
  <c r="C25" i="1"/>
  <c r="E25" i="1" s="1"/>
  <c r="D24" i="1"/>
  <c r="C24" i="1"/>
  <c r="E24" i="1" s="1"/>
  <c r="I12" i="1"/>
  <c r="I11" i="1"/>
  <c r="D11" i="1"/>
  <c r="C11" i="1"/>
  <c r="E11" i="1" s="1"/>
  <c r="D7" i="1"/>
  <c r="C7" i="1"/>
  <c r="I8" i="1"/>
  <c r="D23" i="1" s="1"/>
  <c r="H8" i="1"/>
  <c r="C23" i="1" s="1"/>
  <c r="E23" i="1" s="1"/>
  <c r="E30" i="3" l="1"/>
  <c r="E25" i="3"/>
  <c r="E22" i="3"/>
  <c r="E18" i="3"/>
  <c r="E11" i="3"/>
  <c r="D40" i="3"/>
  <c r="E17" i="3"/>
  <c r="C40" i="3"/>
  <c r="E7" i="3"/>
  <c r="E16" i="3"/>
  <c r="E6" i="2"/>
  <c r="D28" i="2"/>
  <c r="E16" i="2"/>
  <c r="E22" i="2"/>
  <c r="E18" i="2"/>
  <c r="E9" i="2"/>
  <c r="E13" i="2"/>
  <c r="E12" i="2"/>
  <c r="C12" i="1"/>
  <c r="C16" i="1"/>
  <c r="C20" i="1"/>
  <c r="D12" i="1"/>
  <c r="D16" i="1"/>
  <c r="D20" i="1"/>
  <c r="C13" i="1"/>
  <c r="E13" i="1" s="1"/>
  <c r="C17" i="1"/>
  <c r="E17" i="1" s="1"/>
  <c r="C21" i="1"/>
  <c r="D13" i="1"/>
  <c r="D17" i="1"/>
  <c r="D21" i="1"/>
  <c r="E21" i="1" s="1"/>
  <c r="C14" i="1"/>
  <c r="C18" i="1"/>
  <c r="E18" i="1" s="1"/>
  <c r="C22" i="1"/>
  <c r="E22" i="1" s="1"/>
  <c r="D14" i="1"/>
  <c r="D18" i="1"/>
  <c r="D22" i="1"/>
  <c r="C15" i="1"/>
  <c r="C19" i="1"/>
  <c r="D15" i="1"/>
  <c r="D19" i="1"/>
  <c r="D9" i="1"/>
  <c r="D10" i="1"/>
  <c r="C9" i="1"/>
  <c r="E9" i="1" s="1"/>
  <c r="E16" i="1"/>
  <c r="E12" i="1"/>
  <c r="C10" i="1"/>
  <c r="E10" i="1" s="1"/>
  <c r="C6" i="1"/>
  <c r="E6" i="1" s="1"/>
  <c r="E7" i="1"/>
  <c r="D8" i="1"/>
  <c r="D6" i="1"/>
  <c r="D28" i="1" s="1"/>
  <c r="C8" i="1"/>
  <c r="E8" i="1" s="1"/>
  <c r="E40" i="3" l="1"/>
  <c r="I11" i="3" s="1"/>
  <c r="J11" i="3" s="1"/>
  <c r="E14" i="2"/>
  <c r="E19" i="2"/>
  <c r="E23" i="2"/>
  <c r="C28" i="2"/>
  <c r="E10" i="2"/>
  <c r="E8" i="2"/>
  <c r="E15" i="2"/>
  <c r="C28" i="1"/>
  <c r="E20" i="1"/>
  <c r="E15" i="1"/>
  <c r="E14" i="1"/>
  <c r="E28" i="1" s="1"/>
  <c r="I10" i="1" s="1"/>
  <c r="J10" i="1" s="1"/>
  <c r="E19" i="1"/>
  <c r="E28" i="2" l="1"/>
  <c r="I10" i="2" s="1"/>
  <c r="J10" i="2" s="1"/>
</calcChain>
</file>

<file path=xl/sharedStrings.xml><?xml version="1.0" encoding="utf-8"?>
<sst xmlns="http://schemas.openxmlformats.org/spreadsheetml/2006/main" count="158" uniqueCount="55">
  <si>
    <t>Dato</t>
  </si>
  <si>
    <t>Opgave</t>
  </si>
  <si>
    <t>Fortov</t>
  </si>
  <si>
    <t>Vej</t>
  </si>
  <si>
    <t>Saltet</t>
  </si>
  <si>
    <t>m2</t>
  </si>
  <si>
    <t>gr.</t>
  </si>
  <si>
    <t>I alt</t>
  </si>
  <si>
    <t>I alt kg.</t>
  </si>
  <si>
    <t>Kg,</t>
  </si>
  <si>
    <t>Kg.</t>
  </si>
  <si>
    <t>Aftalt forbrug af salt pr. gang.</t>
  </si>
  <si>
    <t>Maks. 1.000 kg, pr år.</t>
  </si>
  <si>
    <t>Ryddet</t>
  </si>
  <si>
    <t>Antal gange saltet</t>
  </si>
  <si>
    <t>Antal gange ryddet</t>
  </si>
  <si>
    <t>Forbrug af salt på 3Q´s områder. 2021 / 2022.</t>
  </si>
  <si>
    <t>Forbrug af salt på 3Q´s områder. 2022 / 2023.</t>
  </si>
  <si>
    <t>Forbrug af salt på 3Q´s områder.  2023 / 2024.</t>
  </si>
  <si>
    <t>Pr år</t>
  </si>
  <si>
    <t>Pr gang</t>
  </si>
  <si>
    <t>Udgift til glatførebekæmpelse</t>
  </si>
  <si>
    <t>Pris</t>
  </si>
  <si>
    <t>Skal gemmes i fem år som dokumenteation overfor Gladsaxe Kommune.</t>
  </si>
  <si>
    <t>Vi må af hensyn til faskinenerne kun bruge 1.000 kg salt om året. Se under Glatførebekæmpelse og Faskiner i 3Q Hvem-Hvad-Hvor.</t>
  </si>
  <si>
    <t>Parameter</t>
  </si>
  <si>
    <t>Værdi</t>
  </si>
  <si>
    <t>Samlet saltmængde for sæsonen</t>
  </si>
  <si>
    <t>950,0 kg</t>
  </si>
  <si>
    <t>Vejareal</t>
  </si>
  <si>
    <t>4.000 m2</t>
  </si>
  <si>
    <t>Fortovsstrækning</t>
  </si>
  <si>
    <t>421 løbende meter</t>
  </si>
  <si>
    <t>Fortovsandel (estimat)</t>
  </si>
  <si>
    <t>10 % af samlet areal</t>
  </si>
  <si>
    <t>Dosering, stor maskine / vej</t>
  </si>
  <si>
    <t>5 g/m2</t>
  </si>
  <si>
    <t>Dosering, fortovsmaskine / fortov</t>
  </si>
  <si>
    <t>10 g/m2</t>
  </si>
  <si>
    <t>Nøgletal</t>
  </si>
  <si>
    <t>SNEVAGTEN – Saltmængde‑rapport</t>
  </si>
  <si>
    <t>Vintersæson 2025/26</t>
  </si>
  <si>
    <r>
      <t>Formål:</t>
    </r>
    <r>
      <rPr>
        <sz val="11"/>
        <color theme="1"/>
        <rFont val="Calibri"/>
        <family val="2"/>
        <scheme val="minor"/>
      </rPr>
      <t xml:space="preserve"> At dokumentere den samlede anvendte saltmængde for sæsonen og fordele den mellem vej og fortov på baggrund af registrerede kørsler samt aftalte driftsforudsætninger.</t>
    </r>
  </si>
  <si>
    <t>Antal registrerede kørsler (kombikørsel + saltninger)</t>
  </si>
  <si>
    <t>Beregningsforudsætninger</t>
  </si>
  <si>
    <t>• Jf. arbejdskort og Snevagtens korttegner er der samlet 4.000 m2 vej og 421 meter fortov. • Det er anslået, at fortovsmaskinen samlet dækker 10 % af det samlede areal. • Den store maskine er efter aftale med udførende sat sprederen til 5 g salt pr. m2 på vej. • Fortovsmaskinen har efter aftale med udførende sat sprederen til 10 g salt pr. m2 på fortov. • Fordelingen mellem vej og fortov er derfor beregnet som en estimeret fordelingsnøgle for den samlede sæsonmængde.</t>
  </si>
  <si>
    <t>Fordeling af sæsonens samlede saltmængde</t>
  </si>
  <si>
    <t>Forholdstal pr. behandlingsrunde: Hvis 90 % af arealet behandles med 5 g/m2 og 10 % behandles med 10 g/m2, giver det en relativ vægtning på 45 mod 10. Fortov udgør dermed 18,18 % af den samlede mængde, og vej udgør 81,82 %.</t>
  </si>
  <si>
    <t>Område</t>
  </si>
  <si>
    <t>Andel</t>
  </si>
  <si>
    <t>Saltmængde</t>
  </si>
  <si>
    <t>791,7 kg</t>
  </si>
  <si>
    <t>158,3 kg</t>
  </si>
  <si>
    <t>Faglig bemærkning</t>
  </si>
  <si>
    <t>Denne fordeling er et estimat. Rapporten dokumenterer ikke en fysisk opvejet saltmængde pr. delareal, men en teknisk og driftsmæssigt begrundet fordeling af den samlede sæsonmængde på baggrund af maskinopsætning, arealandel og registrerede kørsler.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</si>
</sst>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 &quot;kr.&quot;"/>
  </numFmts>
  <fonts count="5" x14ac:knownFonts="1">
    <font>
      <sz val="11"/>
      <color theme="1"/>
      <name val="Calibri"/>
      <family val="2"/>
      <scheme val="minor"/>
    </font>
    <font>
      <b/>
      <sz val="11"/>
      <color theme="1"/>
      <name val="Calibri"/>
      <family val="2"/>
      <scheme val="minor"/>
    </font>
    <font>
      <b/>
      <sz val="16"/>
      <color theme="1"/>
      <name val="Calibri"/>
      <family val="2"/>
      <scheme val="minor"/>
    </font>
    <font>
      <b/>
      <sz val="24"/>
      <color theme="1"/>
      <name val="Calibri"/>
      <family val="2"/>
      <scheme val="minor"/>
    </font>
    <font>
      <b/>
      <sz val="18"/>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4" fontId="0" fillId="0" borderId="0" xfId="0" applyNumberFormat="1"/>
    <xf numFmtId="0" fontId="1" fillId="0" borderId="0" xfId="0" applyFont="1" applyAlignment="1">
      <alignment horizontal="right"/>
    </xf>
    <xf numFmtId="4" fontId="1" fillId="0" borderId="0" xfId="0" applyNumberFormat="1" applyFont="1"/>
    <xf numFmtId="16" fontId="1" fillId="0" borderId="0" xfId="0" applyNumberFormat="1" applyFont="1"/>
    <xf numFmtId="3" fontId="1" fillId="0" borderId="0" xfId="0" applyNumberFormat="1" applyFont="1"/>
    <xf numFmtId="164" fontId="1" fillId="0" borderId="0" xfId="0" applyNumberFormat="1" applyFont="1"/>
    <xf numFmtId="0" fontId="2" fillId="0" borderId="0" xfId="0" applyFont="1"/>
    <xf numFmtId="0" fontId="2" fillId="0" borderId="0" xfId="0" applyFont="1" applyAlignment="1">
      <alignment horizontal="right"/>
    </xf>
    <xf numFmtId="10" fontId="1" fillId="0" borderId="0" xfId="0" applyNumberFormat="1" applyFont="1"/>
    <xf numFmtId="14" fontId="1" fillId="0" borderId="0" xfId="0" applyNumberFormat="1" applyFont="1" applyAlignment="1">
      <alignment horizontal="right"/>
    </xf>
    <xf numFmtId="14" fontId="1" fillId="0" borderId="0" xfId="0" applyNumberFormat="1" applyFont="1"/>
    <xf numFmtId="165" fontId="1" fillId="0" borderId="0" xfId="0" applyNumberFormat="1" applyFont="1"/>
    <xf numFmtId="0" fontId="1" fillId="0" borderId="0" xfId="0" applyFont="1" applyAlignment="1">
      <alignment horizontal="right"/>
    </xf>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vertical="center"/>
    </xf>
    <xf numFmtId="0" fontId="4" fillId="0" borderId="0" xfId="0" applyFont="1" applyAlignment="1">
      <alignment vertical="center"/>
    </xf>
    <xf numFmtId="10" fontId="0" fillId="0" borderId="0" xfId="0" applyNumberFormat="1" applyAlignment="1">
      <alignment vertical="center" wrapText="1"/>
    </xf>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11BBA-179D-499F-A80F-B0B731FBAA6D}">
  <dimension ref="B3:D35"/>
  <sheetViews>
    <sheetView tabSelected="1" workbookViewId="0">
      <selection activeCell="C1" sqref="C1"/>
    </sheetView>
  </sheetViews>
  <sheetFormatPr defaultRowHeight="14.4" x14ac:dyDescent="0.3"/>
  <cols>
    <col min="2" max="2" width="72.77734375" customWidth="1"/>
    <col min="3" max="3" width="21.88671875" customWidth="1"/>
  </cols>
  <sheetData>
    <row r="3" spans="2:3" ht="31.2" x14ac:dyDescent="0.3">
      <c r="B3" s="18" t="s">
        <v>40</v>
      </c>
    </row>
    <row r="5" spans="2:3" x14ac:dyDescent="0.3">
      <c r="B5" s="1" t="s">
        <v>41</v>
      </c>
    </row>
    <row r="7" spans="2:3" ht="43.2" x14ac:dyDescent="0.3">
      <c r="B7" s="22" t="s">
        <v>42</v>
      </c>
    </row>
    <row r="9" spans="2:3" ht="23.4" x14ac:dyDescent="0.3">
      <c r="B9" s="19" t="s">
        <v>39</v>
      </c>
    </row>
    <row r="11" spans="2:3" x14ac:dyDescent="0.3">
      <c r="B11" s="16" t="s">
        <v>25</v>
      </c>
      <c r="C11" s="16" t="s">
        <v>26</v>
      </c>
    </row>
    <row r="12" spans="2:3" x14ac:dyDescent="0.3">
      <c r="B12" s="17" t="s">
        <v>27</v>
      </c>
      <c r="C12" s="17" t="s">
        <v>28</v>
      </c>
    </row>
    <row r="13" spans="2:3" ht="28.8" x14ac:dyDescent="0.3">
      <c r="B13" s="17" t="s">
        <v>43</v>
      </c>
      <c r="C13" s="17">
        <v>31</v>
      </c>
    </row>
    <row r="14" spans="2:3" x14ac:dyDescent="0.3">
      <c r="B14" s="17" t="s">
        <v>29</v>
      </c>
      <c r="C14" s="17" t="s">
        <v>30</v>
      </c>
    </row>
    <row r="15" spans="2:3" x14ac:dyDescent="0.3">
      <c r="B15" s="17" t="s">
        <v>31</v>
      </c>
      <c r="C15" s="17" t="s">
        <v>32</v>
      </c>
    </row>
    <row r="16" spans="2:3" x14ac:dyDescent="0.3">
      <c r="B16" s="17" t="s">
        <v>33</v>
      </c>
      <c r="C16" s="17" t="s">
        <v>34</v>
      </c>
    </row>
    <row r="17" spans="2:4" x14ac:dyDescent="0.3">
      <c r="B17" s="17" t="s">
        <v>35</v>
      </c>
      <c r="C17" s="17" t="s">
        <v>36</v>
      </c>
    </row>
    <row r="18" spans="2:4" x14ac:dyDescent="0.3">
      <c r="B18" s="17" t="s">
        <v>37</v>
      </c>
      <c r="C18" s="17" t="s">
        <v>38</v>
      </c>
    </row>
    <row r="20" spans="2:4" ht="23.4" x14ac:dyDescent="0.3">
      <c r="B20" s="19" t="s">
        <v>44</v>
      </c>
    </row>
    <row r="22" spans="2:4" ht="86.4" x14ac:dyDescent="0.3">
      <c r="B22" s="21" t="s">
        <v>45</v>
      </c>
    </row>
    <row r="24" spans="2:4" ht="23.4" x14ac:dyDescent="0.3">
      <c r="B24" s="19" t="s">
        <v>46</v>
      </c>
    </row>
    <row r="26" spans="2:4" ht="43.2" x14ac:dyDescent="0.3">
      <c r="B26" s="21" t="s">
        <v>47</v>
      </c>
    </row>
    <row r="28" spans="2:4" ht="28.8" x14ac:dyDescent="0.3">
      <c r="B28" s="16" t="s">
        <v>48</v>
      </c>
      <c r="C28" s="16" t="s">
        <v>49</v>
      </c>
      <c r="D28" s="16" t="s">
        <v>50</v>
      </c>
    </row>
    <row r="29" spans="2:4" x14ac:dyDescent="0.3">
      <c r="B29" s="17" t="s">
        <v>3</v>
      </c>
      <c r="C29" s="20">
        <v>0.81820000000000004</v>
      </c>
      <c r="D29" s="17" t="s">
        <v>51</v>
      </c>
    </row>
    <row r="30" spans="2:4" x14ac:dyDescent="0.3">
      <c r="B30" s="17" t="s">
        <v>2</v>
      </c>
      <c r="C30" s="20">
        <v>0.18179999999999999</v>
      </c>
      <c r="D30" s="17" t="s">
        <v>52</v>
      </c>
    </row>
    <row r="31" spans="2:4" x14ac:dyDescent="0.3">
      <c r="B31" s="17" t="s">
        <v>7</v>
      </c>
      <c r="C31" s="20">
        <v>1</v>
      </c>
      <c r="D31" s="17" t="s">
        <v>28</v>
      </c>
    </row>
    <row r="33" spans="2:2" ht="23.4" x14ac:dyDescent="0.3">
      <c r="B33" s="19" t="s">
        <v>53</v>
      </c>
    </row>
    <row r="35" spans="2:2" ht="57.6" x14ac:dyDescent="0.3">
      <c r="B35" s="21" t="s">
        <v>54</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D8658-3640-443C-809F-97A4A3A3E7CC}">
  <dimension ref="A1:M40"/>
  <sheetViews>
    <sheetView workbookViewId="0">
      <selection activeCell="A2" sqref="A2"/>
    </sheetView>
  </sheetViews>
  <sheetFormatPr defaultRowHeight="14.4" x14ac:dyDescent="0.3"/>
  <cols>
    <col min="1" max="1" width="11.33203125" style="1" customWidth="1"/>
    <col min="2" max="2" width="9.109375" style="3"/>
    <col min="7" max="7" width="11.44140625" customWidth="1"/>
  </cols>
  <sheetData>
    <row r="1" spans="1:13" s="8" customFormat="1" ht="21" x14ac:dyDescent="0.4">
      <c r="A1" s="8" t="s">
        <v>18</v>
      </c>
      <c r="B1" s="9"/>
    </row>
    <row r="2" spans="1:13" x14ac:dyDescent="0.3">
      <c r="A2" s="1" t="s">
        <v>23</v>
      </c>
    </row>
    <row r="3" spans="1:13" x14ac:dyDescent="0.3">
      <c r="A3" s="1" t="s">
        <v>24</v>
      </c>
    </row>
    <row r="5" spans="1:13" x14ac:dyDescent="0.3">
      <c r="A5" s="3" t="s">
        <v>0</v>
      </c>
      <c r="B5" s="3" t="s">
        <v>1</v>
      </c>
      <c r="C5" s="3" t="s">
        <v>2</v>
      </c>
      <c r="D5" s="3" t="s">
        <v>3</v>
      </c>
      <c r="E5" s="3" t="s">
        <v>7</v>
      </c>
      <c r="F5" s="3"/>
      <c r="G5" s="14" t="s">
        <v>11</v>
      </c>
      <c r="H5" s="15"/>
      <c r="I5" s="15"/>
      <c r="L5" s="1" t="s">
        <v>21</v>
      </c>
    </row>
    <row r="6" spans="1:13" x14ac:dyDescent="0.3">
      <c r="A6" s="11"/>
      <c r="C6" s="3" t="s">
        <v>9</v>
      </c>
      <c r="D6" s="3" t="s">
        <v>10</v>
      </c>
      <c r="E6" s="3" t="s">
        <v>10</v>
      </c>
      <c r="F6" s="3"/>
      <c r="G6" s="3"/>
      <c r="H6" s="3" t="s">
        <v>2</v>
      </c>
      <c r="I6" s="3" t="s">
        <v>3</v>
      </c>
      <c r="M6" s="1" t="s">
        <v>22</v>
      </c>
    </row>
    <row r="7" spans="1:13" x14ac:dyDescent="0.3">
      <c r="A7" s="12">
        <v>45260</v>
      </c>
      <c r="B7" s="3" t="s">
        <v>13</v>
      </c>
      <c r="C7" s="2" t="str">
        <f t="shared" ref="C7:C9" si="0">IF(B7="Saltet",$H$9," ")</f>
        <v xml:space="preserve"> </v>
      </c>
      <c r="D7" s="2" t="str">
        <f t="shared" ref="D7:D9" si="1">IF(B7="Saltet",$I$9," ")</f>
        <v xml:space="preserve"> </v>
      </c>
      <c r="E7" s="2">
        <f>SUM(C7:D7)</f>
        <v>0</v>
      </c>
      <c r="G7" s="1" t="s">
        <v>5</v>
      </c>
      <c r="H7" s="6">
        <v>402</v>
      </c>
      <c r="I7" s="6">
        <v>3332</v>
      </c>
      <c r="L7" s="1" t="s">
        <v>19</v>
      </c>
      <c r="M7" s="13">
        <f>5263*5</f>
        <v>26315</v>
      </c>
    </row>
    <row r="8" spans="1:13" x14ac:dyDescent="0.3">
      <c r="A8" s="12">
        <v>45260</v>
      </c>
      <c r="B8" s="3" t="s">
        <v>4</v>
      </c>
      <c r="C8" s="2">
        <f t="shared" si="0"/>
        <v>8.0400000000000009</v>
      </c>
      <c r="D8" s="2">
        <f t="shared" si="1"/>
        <v>33.32</v>
      </c>
      <c r="E8" s="2">
        <f t="shared" ref="E8:E27" si="2">SUM(C8:D8)</f>
        <v>41.36</v>
      </c>
      <c r="G8" s="1" t="s">
        <v>6</v>
      </c>
      <c r="H8" s="7">
        <v>0.02</v>
      </c>
      <c r="I8" s="7">
        <v>0.01</v>
      </c>
      <c r="L8" s="1" t="s">
        <v>20</v>
      </c>
      <c r="M8" s="13">
        <f>M7/SUM(I12:I13)</f>
        <v>1096.4583333333333</v>
      </c>
    </row>
    <row r="9" spans="1:13" x14ac:dyDescent="0.3">
      <c r="A9" s="12">
        <v>45261</v>
      </c>
      <c r="B9" s="3" t="s">
        <v>4</v>
      </c>
      <c r="C9" s="2">
        <f t="shared" si="0"/>
        <v>8.0400000000000009</v>
      </c>
      <c r="D9" s="2">
        <f t="shared" si="1"/>
        <v>33.32</v>
      </c>
      <c r="E9" s="2">
        <f t="shared" si="2"/>
        <v>41.36</v>
      </c>
      <c r="G9" s="1" t="s">
        <v>8</v>
      </c>
      <c r="H9" s="1">
        <f>H7*H8</f>
        <v>8.0400000000000009</v>
      </c>
      <c r="I9" s="1">
        <f>I7*I8</f>
        <v>33.32</v>
      </c>
    </row>
    <row r="10" spans="1:13" x14ac:dyDescent="0.3">
      <c r="A10" s="12">
        <v>45274</v>
      </c>
      <c r="B10" s="3" t="s">
        <v>4</v>
      </c>
      <c r="C10" s="2">
        <f t="shared" ref="C10" si="3">IF(B10="Saltet",$H$9," ")</f>
        <v>8.0400000000000009</v>
      </c>
      <c r="D10" s="2">
        <f t="shared" ref="D10" si="4">IF(B10="Saltet",$I$9," ")</f>
        <v>33.32</v>
      </c>
      <c r="E10" s="2">
        <f t="shared" si="2"/>
        <v>41.36</v>
      </c>
    </row>
    <row r="11" spans="1:13" x14ac:dyDescent="0.3">
      <c r="A11" s="12">
        <v>45283</v>
      </c>
      <c r="B11" s="3" t="s">
        <v>4</v>
      </c>
      <c r="C11" s="2">
        <f t="shared" ref="C11:C19" si="5">IF(B11="Saltet",$H$9," ")</f>
        <v>8.0400000000000009</v>
      </c>
      <c r="D11" s="2">
        <f t="shared" ref="D11:D19" si="6">IF(B11="Saltet",$I$9," ")</f>
        <v>33.32</v>
      </c>
      <c r="E11" s="2">
        <f t="shared" si="2"/>
        <v>41.36</v>
      </c>
      <c r="G11" s="1" t="s">
        <v>12</v>
      </c>
      <c r="H11" s="1"/>
      <c r="I11" s="4">
        <f>E40</f>
        <v>703.12000000000012</v>
      </c>
      <c r="J11" s="10">
        <f>I11/1000</f>
        <v>0.70312000000000008</v>
      </c>
    </row>
    <row r="12" spans="1:13" x14ac:dyDescent="0.3">
      <c r="A12" s="12">
        <v>45294</v>
      </c>
      <c r="B12" s="3" t="s">
        <v>13</v>
      </c>
      <c r="C12" s="2" t="str">
        <f t="shared" si="5"/>
        <v xml:space="preserve"> </v>
      </c>
      <c r="D12" s="2" t="str">
        <f t="shared" si="6"/>
        <v xml:space="preserve"> </v>
      </c>
      <c r="E12" s="2">
        <f t="shared" si="2"/>
        <v>0</v>
      </c>
      <c r="G12" s="1" t="s">
        <v>14</v>
      </c>
      <c r="H12" s="1"/>
      <c r="I12" s="1">
        <f>COUNTIF(B7:B40,"Saltet")</f>
        <v>17</v>
      </c>
    </row>
    <row r="13" spans="1:13" x14ac:dyDescent="0.3">
      <c r="A13" s="12">
        <v>45294</v>
      </c>
      <c r="B13" s="3" t="s">
        <v>4</v>
      </c>
      <c r="C13" s="2">
        <f t="shared" si="5"/>
        <v>8.0400000000000009</v>
      </c>
      <c r="D13" s="2">
        <f t="shared" si="6"/>
        <v>33.32</v>
      </c>
      <c r="E13" s="2">
        <f t="shared" si="2"/>
        <v>41.36</v>
      </c>
      <c r="G13" s="1" t="s">
        <v>15</v>
      </c>
      <c r="I13" s="1">
        <f>COUNTIF(B7:B40,"Ryddet")</f>
        <v>7</v>
      </c>
    </row>
    <row r="14" spans="1:13" x14ac:dyDescent="0.3">
      <c r="A14" s="12">
        <v>45295</v>
      </c>
      <c r="B14" s="3" t="s">
        <v>13</v>
      </c>
      <c r="C14" s="2" t="str">
        <f t="shared" si="5"/>
        <v xml:space="preserve"> </v>
      </c>
      <c r="D14" s="2" t="str">
        <f t="shared" si="6"/>
        <v xml:space="preserve"> </v>
      </c>
      <c r="E14" s="2">
        <f t="shared" si="2"/>
        <v>0</v>
      </c>
    </row>
    <row r="15" spans="1:13" x14ac:dyDescent="0.3">
      <c r="A15" s="12">
        <v>45295</v>
      </c>
      <c r="B15" s="3" t="s">
        <v>4</v>
      </c>
      <c r="C15" s="2">
        <f t="shared" si="5"/>
        <v>8.0400000000000009</v>
      </c>
      <c r="D15" s="2">
        <f t="shared" si="6"/>
        <v>33.32</v>
      </c>
      <c r="E15" s="2">
        <f t="shared" si="2"/>
        <v>41.36</v>
      </c>
    </row>
    <row r="16" spans="1:13" x14ac:dyDescent="0.3">
      <c r="A16" s="12">
        <v>45296</v>
      </c>
      <c r="B16" s="3" t="s">
        <v>13</v>
      </c>
      <c r="C16" s="2" t="str">
        <f t="shared" si="5"/>
        <v xml:space="preserve"> </v>
      </c>
      <c r="D16" s="2" t="str">
        <f t="shared" si="6"/>
        <v xml:space="preserve"> </v>
      </c>
      <c r="E16" s="2">
        <f t="shared" si="2"/>
        <v>0</v>
      </c>
    </row>
    <row r="17" spans="1:5" x14ac:dyDescent="0.3">
      <c r="A17" s="12">
        <v>45296</v>
      </c>
      <c r="B17" s="3" t="s">
        <v>4</v>
      </c>
      <c r="C17" s="2">
        <f t="shared" si="5"/>
        <v>8.0400000000000009</v>
      </c>
      <c r="D17" s="2">
        <f t="shared" si="6"/>
        <v>33.32</v>
      </c>
      <c r="E17" s="2">
        <f t="shared" si="2"/>
        <v>41.36</v>
      </c>
    </row>
    <row r="18" spans="1:5" x14ac:dyDescent="0.3">
      <c r="A18" s="12">
        <v>45296</v>
      </c>
      <c r="B18" s="3" t="s">
        <v>4</v>
      </c>
      <c r="C18" s="2">
        <f t="shared" si="5"/>
        <v>8.0400000000000009</v>
      </c>
      <c r="D18" s="2">
        <f t="shared" si="6"/>
        <v>33.32</v>
      </c>
      <c r="E18" s="2">
        <f t="shared" si="2"/>
        <v>41.36</v>
      </c>
    </row>
    <row r="19" spans="1:5" x14ac:dyDescent="0.3">
      <c r="A19" s="12">
        <v>45299</v>
      </c>
      <c r="B19" s="3" t="s">
        <v>4</v>
      </c>
      <c r="C19" s="2">
        <f t="shared" si="5"/>
        <v>8.0400000000000009</v>
      </c>
      <c r="D19" s="2">
        <f t="shared" si="6"/>
        <v>33.32</v>
      </c>
      <c r="E19" s="2">
        <f t="shared" si="2"/>
        <v>41.36</v>
      </c>
    </row>
    <row r="20" spans="1:5" x14ac:dyDescent="0.3">
      <c r="A20" s="12">
        <v>45301</v>
      </c>
      <c r="B20" s="3" t="s">
        <v>4</v>
      </c>
      <c r="C20" s="2">
        <f t="shared" ref="C20:C22" si="7">IF(B20="Saltet",$H$9," ")</f>
        <v>8.0400000000000009</v>
      </c>
      <c r="D20" s="2">
        <f t="shared" ref="D20:D22" si="8">IF(B20="Saltet",$I$9," ")</f>
        <v>33.32</v>
      </c>
      <c r="E20" s="2">
        <f t="shared" si="2"/>
        <v>41.36</v>
      </c>
    </row>
    <row r="21" spans="1:5" x14ac:dyDescent="0.3">
      <c r="A21" s="12">
        <v>45306</v>
      </c>
      <c r="B21" s="3" t="s">
        <v>4</v>
      </c>
      <c r="C21" s="2">
        <f t="shared" si="7"/>
        <v>8.0400000000000009</v>
      </c>
      <c r="D21" s="2">
        <f t="shared" si="8"/>
        <v>33.32</v>
      </c>
      <c r="E21" s="2">
        <f t="shared" si="2"/>
        <v>41.36</v>
      </c>
    </row>
    <row r="22" spans="1:5" x14ac:dyDescent="0.3">
      <c r="A22" s="12">
        <v>45306</v>
      </c>
      <c r="B22" s="3" t="s">
        <v>4</v>
      </c>
      <c r="C22" s="2">
        <f t="shared" si="7"/>
        <v>8.0400000000000009</v>
      </c>
      <c r="D22" s="2">
        <f t="shared" si="8"/>
        <v>33.32</v>
      </c>
      <c r="E22" s="2">
        <f t="shared" si="2"/>
        <v>41.36</v>
      </c>
    </row>
    <row r="23" spans="1:5" x14ac:dyDescent="0.3">
      <c r="A23" s="12">
        <v>45306</v>
      </c>
      <c r="B23" s="3" t="s">
        <v>13</v>
      </c>
      <c r="C23" s="2" t="str">
        <f>IF(B23="Saltet",$H$9," ")</f>
        <v xml:space="preserve"> </v>
      </c>
      <c r="D23" s="2" t="str">
        <f>IF(B23="Saltet",$I$9," ")</f>
        <v xml:space="preserve"> </v>
      </c>
      <c r="E23" s="2">
        <f t="shared" si="2"/>
        <v>0</v>
      </c>
    </row>
    <row r="24" spans="1:5" x14ac:dyDescent="0.3">
      <c r="A24" s="12">
        <v>45308</v>
      </c>
      <c r="B24" s="3" t="s">
        <v>4</v>
      </c>
      <c r="C24" s="2">
        <f>IF(B24="Saltet",$H$9," ")</f>
        <v>8.0400000000000009</v>
      </c>
      <c r="D24" s="2">
        <f>IF(B24="Saltet",$I$9," ")</f>
        <v>33.32</v>
      </c>
      <c r="E24" s="2">
        <f t="shared" si="2"/>
        <v>41.36</v>
      </c>
    </row>
    <row r="25" spans="1:5" x14ac:dyDescent="0.3">
      <c r="A25" s="12">
        <v>45309</v>
      </c>
      <c r="B25" s="3" t="s">
        <v>4</v>
      </c>
      <c r="C25" s="2">
        <f>IF(B25="Saltet",$H$9," ")</f>
        <v>8.0400000000000009</v>
      </c>
      <c r="D25" s="2">
        <f>IF(B25="Saltet",$I$9," ")</f>
        <v>33.32</v>
      </c>
      <c r="E25" s="2">
        <f t="shared" si="2"/>
        <v>41.36</v>
      </c>
    </row>
    <row r="26" spans="1:5" x14ac:dyDescent="0.3">
      <c r="A26" s="12">
        <v>45309</v>
      </c>
      <c r="B26" s="3" t="s">
        <v>13</v>
      </c>
      <c r="C26" s="2" t="str">
        <f>IF(B26="Saltet",$H$9," ")</f>
        <v xml:space="preserve"> </v>
      </c>
      <c r="D26" s="2" t="str">
        <f>IF(B26="Saltet",$I$9," ")</f>
        <v xml:space="preserve"> </v>
      </c>
      <c r="E26" s="2">
        <f t="shared" si="2"/>
        <v>0</v>
      </c>
    </row>
    <row r="27" spans="1:5" x14ac:dyDescent="0.3">
      <c r="A27" s="12">
        <v>45309</v>
      </c>
      <c r="B27" s="3" t="s">
        <v>4</v>
      </c>
      <c r="C27" s="2">
        <f t="shared" ref="C27:C28" si="9">IF(B27="Saltet",$H$9," ")</f>
        <v>8.0400000000000009</v>
      </c>
      <c r="D27" s="2">
        <f t="shared" ref="D27:D28" si="10">IF(B27="Saltet",$I$9," ")</f>
        <v>33.32</v>
      </c>
      <c r="E27" s="2">
        <f t="shared" si="2"/>
        <v>41.36</v>
      </c>
    </row>
    <row r="28" spans="1:5" x14ac:dyDescent="0.3">
      <c r="A28" s="12">
        <v>45310</v>
      </c>
      <c r="B28" s="3" t="s">
        <v>13</v>
      </c>
      <c r="C28" s="2" t="str">
        <f t="shared" si="9"/>
        <v xml:space="preserve"> </v>
      </c>
      <c r="D28" s="2" t="str">
        <f t="shared" si="10"/>
        <v xml:space="preserve"> </v>
      </c>
      <c r="E28" s="2">
        <f t="shared" ref="E28:E30" si="11">SUM(C28:D28)</f>
        <v>0</v>
      </c>
    </row>
    <row r="29" spans="1:5" x14ac:dyDescent="0.3">
      <c r="A29" s="12">
        <v>45310</v>
      </c>
      <c r="B29" s="3" t="s">
        <v>4</v>
      </c>
      <c r="C29" s="2">
        <f t="shared" ref="C29:C30" si="12">IF(B29="Saltet",$H$9," ")</f>
        <v>8.0400000000000009</v>
      </c>
      <c r="D29" s="2">
        <f t="shared" ref="D29:D30" si="13">IF(B29="Saltet",$I$9," ")</f>
        <v>33.32</v>
      </c>
      <c r="E29" s="2">
        <f t="shared" si="11"/>
        <v>41.36</v>
      </c>
    </row>
    <row r="30" spans="1:5" x14ac:dyDescent="0.3">
      <c r="A30" s="12">
        <v>45328</v>
      </c>
      <c r="B30" s="3" t="s">
        <v>4</v>
      </c>
      <c r="C30" s="2">
        <f t="shared" si="12"/>
        <v>8.0400000000000009</v>
      </c>
      <c r="D30" s="2">
        <f t="shared" si="13"/>
        <v>33.32</v>
      </c>
      <c r="E30" s="2">
        <f t="shared" si="11"/>
        <v>41.36</v>
      </c>
    </row>
    <row r="31" spans="1:5" x14ac:dyDescent="0.3">
      <c r="A31" s="12"/>
      <c r="C31" s="2"/>
      <c r="D31" s="2"/>
      <c r="E31" s="2"/>
    </row>
    <row r="32" spans="1:5" x14ac:dyDescent="0.3">
      <c r="A32" s="12"/>
      <c r="C32" s="2"/>
      <c r="D32" s="2"/>
      <c r="E32" s="2"/>
    </row>
    <row r="33" spans="1:5" x14ac:dyDescent="0.3">
      <c r="A33" s="12"/>
      <c r="C33" s="2"/>
      <c r="D33" s="2"/>
      <c r="E33" s="2"/>
    </row>
    <row r="34" spans="1:5" x14ac:dyDescent="0.3">
      <c r="A34" s="12"/>
      <c r="C34" s="2"/>
      <c r="D34" s="2"/>
      <c r="E34" s="2"/>
    </row>
    <row r="35" spans="1:5" x14ac:dyDescent="0.3">
      <c r="A35" s="12"/>
      <c r="C35" s="2"/>
      <c r="D35" s="2"/>
      <c r="E35" s="2"/>
    </row>
    <row r="36" spans="1:5" x14ac:dyDescent="0.3">
      <c r="A36" s="12"/>
      <c r="C36" s="2"/>
      <c r="D36" s="2"/>
      <c r="E36" s="2"/>
    </row>
    <row r="37" spans="1:5" x14ac:dyDescent="0.3">
      <c r="A37" s="12"/>
      <c r="C37" s="2"/>
      <c r="D37" s="2"/>
      <c r="E37" s="2"/>
    </row>
    <row r="38" spans="1:5" x14ac:dyDescent="0.3">
      <c r="A38" s="12"/>
      <c r="C38" s="2"/>
      <c r="D38" s="2"/>
      <c r="E38" s="2"/>
    </row>
    <row r="39" spans="1:5" x14ac:dyDescent="0.3">
      <c r="A39" s="12"/>
      <c r="C39" s="2"/>
      <c r="D39" s="2"/>
      <c r="E39" s="2"/>
    </row>
    <row r="40" spans="1:5" s="1" customFormat="1" x14ac:dyDescent="0.3">
      <c r="A40" s="1" t="s">
        <v>7</v>
      </c>
      <c r="B40" s="3"/>
      <c r="C40" s="4">
        <f>SUM(C7:C39)</f>
        <v>136.68000000000004</v>
      </c>
      <c r="D40" s="4">
        <f>SUM(D7:D39)</f>
        <v>566.44000000000005</v>
      </c>
      <c r="E40" s="4">
        <f>SUM(E7:E39)</f>
        <v>703.12000000000012</v>
      </c>
    </row>
  </sheetData>
  <mergeCells count="1">
    <mergeCell ref="G5:I5"/>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B99A5-01EB-435F-A2A1-00C2EE59388D}">
  <dimension ref="A1:J28"/>
  <sheetViews>
    <sheetView workbookViewId="0">
      <selection activeCell="A25" sqref="A25"/>
    </sheetView>
  </sheetViews>
  <sheetFormatPr defaultRowHeight="14.4" x14ac:dyDescent="0.3"/>
  <cols>
    <col min="1" max="1" width="9.109375" style="1"/>
    <col min="2" max="2" width="9.109375" style="3"/>
    <col min="7" max="7" width="11.44140625" customWidth="1"/>
  </cols>
  <sheetData>
    <row r="1" spans="1:10" s="8" customFormat="1" ht="21" x14ac:dyDescent="0.4">
      <c r="A1" s="8" t="s">
        <v>17</v>
      </c>
      <c r="B1" s="9"/>
    </row>
    <row r="4" spans="1:10" x14ac:dyDescent="0.3">
      <c r="A4" s="3" t="s">
        <v>0</v>
      </c>
      <c r="B4" s="3" t="s">
        <v>1</v>
      </c>
      <c r="C4" s="3" t="s">
        <v>2</v>
      </c>
      <c r="D4" s="3" t="s">
        <v>3</v>
      </c>
      <c r="E4" s="3" t="s">
        <v>7</v>
      </c>
      <c r="F4" s="3"/>
      <c r="G4" s="14" t="s">
        <v>11</v>
      </c>
      <c r="H4" s="15"/>
      <c r="I4" s="15"/>
    </row>
    <row r="5" spans="1:10" x14ac:dyDescent="0.3">
      <c r="A5" s="3"/>
      <c r="C5" s="3" t="s">
        <v>9</v>
      </c>
      <c r="D5" s="3" t="s">
        <v>10</v>
      </c>
      <c r="E5" s="3" t="s">
        <v>10</v>
      </c>
      <c r="F5" s="3"/>
      <c r="G5" s="3"/>
      <c r="H5" s="3" t="s">
        <v>2</v>
      </c>
      <c r="I5" s="3" t="s">
        <v>3</v>
      </c>
    </row>
    <row r="6" spans="1:10" x14ac:dyDescent="0.3">
      <c r="A6" s="5">
        <v>44884</v>
      </c>
      <c r="B6" s="3" t="s">
        <v>4</v>
      </c>
      <c r="C6" s="2">
        <f t="shared" ref="C6:C27" si="0">IF(B6="Saltet",$H$8," ")</f>
        <v>8.0400000000000009</v>
      </c>
      <c r="D6" s="2">
        <f t="shared" ref="D6:D27" si="1">IF(B6="Saltet",$I$8," ")</f>
        <v>33.32</v>
      </c>
      <c r="E6" s="2">
        <f>SUM(C6:D6)</f>
        <v>41.36</v>
      </c>
      <c r="G6" s="1" t="s">
        <v>5</v>
      </c>
      <c r="H6" s="6">
        <v>402</v>
      </c>
      <c r="I6" s="6">
        <v>3332</v>
      </c>
    </row>
    <row r="7" spans="1:10" x14ac:dyDescent="0.3">
      <c r="A7" s="5">
        <v>44902</v>
      </c>
      <c r="B7" s="3" t="s">
        <v>4</v>
      </c>
      <c r="C7" s="2">
        <f t="shared" ref="C7:C8" si="2">IF(B7="Saltet",$H$8," ")</f>
        <v>8.0400000000000009</v>
      </c>
      <c r="D7" s="2">
        <f t="shared" ref="D7:D8" si="3">IF(B7="Saltet",$I$8," ")</f>
        <v>33.32</v>
      </c>
      <c r="E7" s="2">
        <f t="shared" ref="E7:E18" si="4">SUM(C7:D7)</f>
        <v>41.36</v>
      </c>
      <c r="G7" s="1" t="s">
        <v>6</v>
      </c>
      <c r="H7" s="7">
        <v>0.02</v>
      </c>
      <c r="I7" s="7">
        <v>0.01</v>
      </c>
    </row>
    <row r="8" spans="1:10" x14ac:dyDescent="0.3">
      <c r="A8" s="5">
        <v>44903</v>
      </c>
      <c r="B8" s="3" t="s">
        <v>4</v>
      </c>
      <c r="C8" s="2">
        <f t="shared" si="2"/>
        <v>8.0400000000000009</v>
      </c>
      <c r="D8" s="2">
        <f t="shared" si="3"/>
        <v>33.32</v>
      </c>
      <c r="E8" s="2">
        <f t="shared" si="4"/>
        <v>41.36</v>
      </c>
      <c r="G8" s="1" t="s">
        <v>8</v>
      </c>
      <c r="H8" s="1">
        <f>H6*H7</f>
        <v>8.0400000000000009</v>
      </c>
      <c r="I8" s="1">
        <f>I6*I7</f>
        <v>33.32</v>
      </c>
    </row>
    <row r="9" spans="1:10" x14ac:dyDescent="0.3">
      <c r="A9" s="5">
        <v>44905</v>
      </c>
      <c r="B9" s="3" t="s">
        <v>4</v>
      </c>
      <c r="C9" s="2">
        <f t="shared" ref="C9" si="5">IF(B9="Saltet",$H$8," ")</f>
        <v>8.0400000000000009</v>
      </c>
      <c r="D9" s="2">
        <f t="shared" ref="D9" si="6">IF(B9="Saltet",$I$8," ")</f>
        <v>33.32</v>
      </c>
      <c r="E9" s="2">
        <f t="shared" si="4"/>
        <v>41.36</v>
      </c>
    </row>
    <row r="10" spans="1:10" x14ac:dyDescent="0.3">
      <c r="A10" s="5">
        <v>44909</v>
      </c>
      <c r="B10" s="3" t="s">
        <v>4</v>
      </c>
      <c r="C10" s="2">
        <f t="shared" ref="C10" si="7">IF(B10="Saltet",$H$8," ")</f>
        <v>8.0400000000000009</v>
      </c>
      <c r="D10" s="2">
        <f t="shared" ref="D10" si="8">IF(B10="Saltet",$I$8," ")</f>
        <v>33.32</v>
      </c>
      <c r="E10" s="2">
        <f t="shared" si="4"/>
        <v>41.36</v>
      </c>
      <c r="G10" s="1" t="s">
        <v>12</v>
      </c>
      <c r="H10" s="1"/>
      <c r="I10" s="4">
        <f>E28</f>
        <v>744.48000000000013</v>
      </c>
      <c r="J10" s="10">
        <f>I10/1000</f>
        <v>0.74448000000000014</v>
      </c>
    </row>
    <row r="11" spans="1:10" x14ac:dyDescent="0.3">
      <c r="A11" s="5">
        <v>44910</v>
      </c>
      <c r="B11" s="3" t="s">
        <v>13</v>
      </c>
      <c r="C11" s="2" t="str">
        <f t="shared" ref="C11:C12" si="9">IF(B11="Saltet",$H$8," ")</f>
        <v xml:space="preserve"> </v>
      </c>
      <c r="D11" s="2" t="str">
        <f t="shared" ref="D11:D12" si="10">IF(B11="Saltet",$I$8," ")</f>
        <v xml:space="preserve"> </v>
      </c>
      <c r="E11" s="2">
        <f t="shared" si="4"/>
        <v>0</v>
      </c>
      <c r="G11" s="1" t="s">
        <v>14</v>
      </c>
      <c r="H11" s="1"/>
      <c r="I11" s="1">
        <f>COUNTIF(B6:B28,"Saltet")</f>
        <v>18</v>
      </c>
    </row>
    <row r="12" spans="1:10" x14ac:dyDescent="0.3">
      <c r="A12" s="5">
        <v>44910</v>
      </c>
      <c r="B12" s="3" t="s">
        <v>4</v>
      </c>
      <c r="C12" s="2">
        <f t="shared" si="9"/>
        <v>8.0400000000000009</v>
      </c>
      <c r="D12" s="2">
        <f t="shared" si="10"/>
        <v>33.32</v>
      </c>
      <c r="E12" s="2">
        <f t="shared" si="4"/>
        <v>41.36</v>
      </c>
      <c r="G12" s="1" t="s">
        <v>15</v>
      </c>
      <c r="I12" s="1">
        <f>COUNTIF(B6:B28,"Ryddet")</f>
        <v>1</v>
      </c>
    </row>
    <row r="13" spans="1:10" x14ac:dyDescent="0.3">
      <c r="A13" s="5">
        <v>44911</v>
      </c>
      <c r="B13" s="3" t="s">
        <v>4</v>
      </c>
      <c r="C13" s="2">
        <f t="shared" ref="C13" si="11">IF(B13="Saltet",$H$8," ")</f>
        <v>8.0400000000000009</v>
      </c>
      <c r="D13" s="2">
        <f t="shared" ref="D13" si="12">IF(B13="Saltet",$I$8," ")</f>
        <v>33.32</v>
      </c>
      <c r="E13" s="2">
        <f t="shared" si="4"/>
        <v>41.36</v>
      </c>
    </row>
    <row r="14" spans="1:10" x14ac:dyDescent="0.3">
      <c r="A14" s="5">
        <v>44912</v>
      </c>
      <c r="B14" s="3" t="s">
        <v>4</v>
      </c>
      <c r="C14" s="2">
        <f t="shared" ref="C14" si="13">IF(B14="Saltet",$H$8," ")</f>
        <v>8.0400000000000009</v>
      </c>
      <c r="D14" s="2">
        <f t="shared" ref="D14" si="14">IF(B14="Saltet",$I$8," ")</f>
        <v>33.32</v>
      </c>
      <c r="E14" s="2">
        <f t="shared" si="4"/>
        <v>41.36</v>
      </c>
    </row>
    <row r="15" spans="1:10" x14ac:dyDescent="0.3">
      <c r="A15" s="5">
        <v>44913</v>
      </c>
      <c r="B15" s="3" t="s">
        <v>4</v>
      </c>
      <c r="C15" s="2">
        <f t="shared" ref="C15:C16" si="15">IF(B15="Saltet",$H$8," ")</f>
        <v>8.0400000000000009</v>
      </c>
      <c r="D15" s="2">
        <f t="shared" ref="D15:D16" si="16">IF(B15="Saltet",$I$8," ")</f>
        <v>33.32</v>
      </c>
      <c r="E15" s="2">
        <f t="shared" si="4"/>
        <v>41.36</v>
      </c>
    </row>
    <row r="16" spans="1:10" x14ac:dyDescent="0.3">
      <c r="A16" s="5">
        <v>44914</v>
      </c>
      <c r="B16" s="3" t="s">
        <v>4</v>
      </c>
      <c r="C16" s="2">
        <f t="shared" si="15"/>
        <v>8.0400000000000009</v>
      </c>
      <c r="D16" s="2">
        <f t="shared" si="16"/>
        <v>33.32</v>
      </c>
      <c r="E16" s="2">
        <f t="shared" si="4"/>
        <v>41.36</v>
      </c>
    </row>
    <row r="17" spans="1:5" x14ac:dyDescent="0.3">
      <c r="A17" s="5">
        <v>44943</v>
      </c>
      <c r="B17" s="3" t="s">
        <v>4</v>
      </c>
      <c r="C17" s="2">
        <f t="shared" ref="C17" si="17">IF(B17="Saltet",$H$8," ")</f>
        <v>8.0400000000000009</v>
      </c>
      <c r="D17" s="2">
        <f t="shared" ref="D17" si="18">IF(B17="Saltet",$I$8," ")</f>
        <v>33.32</v>
      </c>
      <c r="E17" s="2">
        <f t="shared" si="4"/>
        <v>41.36</v>
      </c>
    </row>
    <row r="18" spans="1:5" x14ac:dyDescent="0.3">
      <c r="A18" s="5">
        <v>44945</v>
      </c>
      <c r="B18" s="3" t="s">
        <v>4</v>
      </c>
      <c r="C18" s="2">
        <f t="shared" ref="C18" si="19">IF(B18="Saltet",$H$8," ")</f>
        <v>8.0400000000000009</v>
      </c>
      <c r="D18" s="2">
        <f t="shared" ref="D18" si="20">IF(B18="Saltet",$I$8," ")</f>
        <v>33.32</v>
      </c>
      <c r="E18" s="2">
        <f t="shared" si="4"/>
        <v>41.36</v>
      </c>
    </row>
    <row r="19" spans="1:5" x14ac:dyDescent="0.3">
      <c r="A19" s="5">
        <v>44991</v>
      </c>
      <c r="B19" s="3" t="s">
        <v>4</v>
      </c>
      <c r="C19" s="2">
        <f t="shared" ref="C19" si="21">IF(B19="Saltet",$H$8," ")</f>
        <v>8.0400000000000009</v>
      </c>
      <c r="D19" s="2">
        <f t="shared" ref="D19" si="22">IF(B19="Saltet",$I$8," ")</f>
        <v>33.32</v>
      </c>
      <c r="E19" s="2">
        <f t="shared" ref="E19:E27" si="23">SUM(C19:D19)</f>
        <v>41.36</v>
      </c>
    </row>
    <row r="20" spans="1:5" x14ac:dyDescent="0.3">
      <c r="A20" s="5">
        <v>44992</v>
      </c>
      <c r="B20" s="3" t="s">
        <v>4</v>
      </c>
      <c r="C20" s="2">
        <f t="shared" ref="C20" si="24">IF(B20="Saltet",$H$8," ")</f>
        <v>8.0400000000000009</v>
      </c>
      <c r="D20" s="2">
        <f t="shared" ref="D20" si="25">IF(B20="Saltet",$I$8," ")</f>
        <v>33.32</v>
      </c>
      <c r="E20" s="2">
        <f t="shared" ref="E20" si="26">SUM(C20:D20)</f>
        <v>41.36</v>
      </c>
    </row>
    <row r="21" spans="1:5" x14ac:dyDescent="0.3">
      <c r="A21" s="5">
        <v>44994</v>
      </c>
      <c r="B21" s="3" t="s">
        <v>4</v>
      </c>
      <c r="C21" s="2">
        <f t="shared" ref="C21" si="27">IF(B21="Saltet",$H$8," ")</f>
        <v>8.0400000000000009</v>
      </c>
      <c r="D21" s="2">
        <f t="shared" ref="D21" si="28">IF(B21="Saltet",$I$8," ")</f>
        <v>33.32</v>
      </c>
      <c r="E21" s="2">
        <f t="shared" si="23"/>
        <v>41.36</v>
      </c>
    </row>
    <row r="22" spans="1:5" x14ac:dyDescent="0.3">
      <c r="A22" s="5">
        <v>44996</v>
      </c>
      <c r="B22" s="3" t="s">
        <v>4</v>
      </c>
      <c r="C22" s="2">
        <f t="shared" ref="C22" si="29">IF(B22="Saltet",$H$8," ")</f>
        <v>8.0400000000000009</v>
      </c>
      <c r="D22" s="2">
        <f t="shared" ref="D22" si="30">IF(B22="Saltet",$I$8," ")</f>
        <v>33.32</v>
      </c>
      <c r="E22" s="2">
        <f t="shared" si="23"/>
        <v>41.36</v>
      </c>
    </row>
    <row r="23" spans="1:5" x14ac:dyDescent="0.3">
      <c r="A23" s="5">
        <v>45012</v>
      </c>
      <c r="B23" s="3" t="s">
        <v>4</v>
      </c>
      <c r="C23" s="2">
        <f t="shared" ref="C23" si="31">IF(B23="Saltet",$H$8," ")</f>
        <v>8.0400000000000009</v>
      </c>
      <c r="D23" s="2">
        <f t="shared" ref="D23" si="32">IF(B23="Saltet",$I$8," ")</f>
        <v>33.32</v>
      </c>
      <c r="E23" s="2">
        <f t="shared" si="23"/>
        <v>41.36</v>
      </c>
    </row>
    <row r="24" spans="1:5" x14ac:dyDescent="0.3">
      <c r="A24" s="5">
        <v>45014</v>
      </c>
      <c r="B24" s="3" t="s">
        <v>4</v>
      </c>
      <c r="C24" s="2">
        <f t="shared" ref="C24" si="33">IF(B24="Saltet",$H$8," ")</f>
        <v>8.0400000000000009</v>
      </c>
      <c r="D24" s="2">
        <f t="shared" ref="D24" si="34">IF(B24="Saltet",$I$8," ")</f>
        <v>33.32</v>
      </c>
      <c r="E24" s="2">
        <f t="shared" si="23"/>
        <v>41.36</v>
      </c>
    </row>
    <row r="25" spans="1:5" x14ac:dyDescent="0.3">
      <c r="A25" s="5"/>
      <c r="C25" s="2" t="str">
        <f t="shared" si="0"/>
        <v xml:space="preserve"> </v>
      </c>
      <c r="D25" s="2" t="str">
        <f t="shared" si="1"/>
        <v xml:space="preserve"> </v>
      </c>
      <c r="E25" s="2">
        <f t="shared" si="23"/>
        <v>0</v>
      </c>
    </row>
    <row r="26" spans="1:5" x14ac:dyDescent="0.3">
      <c r="A26" s="5"/>
      <c r="C26" s="2" t="str">
        <f t="shared" si="0"/>
        <v xml:space="preserve"> </v>
      </c>
      <c r="D26" s="2" t="str">
        <f t="shared" si="1"/>
        <v xml:space="preserve"> </v>
      </c>
      <c r="E26" s="2">
        <f t="shared" si="23"/>
        <v>0</v>
      </c>
    </row>
    <row r="27" spans="1:5" x14ac:dyDescent="0.3">
      <c r="A27" s="5"/>
      <c r="C27" s="2" t="str">
        <f t="shared" si="0"/>
        <v xml:space="preserve"> </v>
      </c>
      <c r="D27" s="2" t="str">
        <f t="shared" si="1"/>
        <v xml:space="preserve"> </v>
      </c>
      <c r="E27" s="2">
        <f t="shared" si="23"/>
        <v>0</v>
      </c>
    </row>
    <row r="28" spans="1:5" s="1" customFormat="1" x14ac:dyDescent="0.3">
      <c r="A28" s="1" t="s">
        <v>7</v>
      </c>
      <c r="B28" s="3"/>
      <c r="C28" s="4">
        <f>SUM(C6:C27)</f>
        <v>144.72000000000003</v>
      </c>
      <c r="D28" s="4">
        <f>SUM(D6:D27)</f>
        <v>599.7600000000001</v>
      </c>
      <c r="E28" s="4">
        <f>SUM(E6:E27)</f>
        <v>744.48000000000013</v>
      </c>
    </row>
  </sheetData>
  <mergeCells count="1">
    <mergeCell ref="G4:I4"/>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279AE-A90F-4B88-AB06-652C0C0B7954}">
  <dimension ref="A1:J28"/>
  <sheetViews>
    <sheetView workbookViewId="0">
      <selection activeCell="A24" sqref="A24"/>
    </sheetView>
  </sheetViews>
  <sheetFormatPr defaultRowHeight="14.4" x14ac:dyDescent="0.3"/>
  <cols>
    <col min="1" max="1" width="9.109375" style="1"/>
    <col min="2" max="2" width="9.109375" style="3"/>
    <col min="7" max="7" width="11.44140625" customWidth="1"/>
  </cols>
  <sheetData>
    <row r="1" spans="1:10" s="8" customFormat="1" ht="21" x14ac:dyDescent="0.4">
      <c r="A1" s="8" t="s">
        <v>16</v>
      </c>
      <c r="B1" s="9"/>
    </row>
    <row r="4" spans="1:10" x14ac:dyDescent="0.3">
      <c r="A4" s="3" t="s">
        <v>0</v>
      </c>
      <c r="B4" s="3" t="s">
        <v>1</v>
      </c>
      <c r="C4" s="3" t="s">
        <v>2</v>
      </c>
      <c r="D4" s="3" t="s">
        <v>3</v>
      </c>
      <c r="E4" s="3" t="s">
        <v>7</v>
      </c>
      <c r="F4" s="3"/>
      <c r="G4" s="14" t="s">
        <v>11</v>
      </c>
      <c r="H4" s="15"/>
      <c r="I4" s="15"/>
    </row>
    <row r="5" spans="1:10" x14ac:dyDescent="0.3">
      <c r="A5" s="3"/>
      <c r="C5" s="3" t="s">
        <v>9</v>
      </c>
      <c r="D5" s="3" t="s">
        <v>10</v>
      </c>
      <c r="E5" s="3" t="s">
        <v>10</v>
      </c>
      <c r="F5" s="3"/>
      <c r="G5" s="3"/>
      <c r="H5" s="3" t="s">
        <v>2</v>
      </c>
      <c r="I5" s="3" t="s">
        <v>3</v>
      </c>
    </row>
    <row r="6" spans="1:10" x14ac:dyDescent="0.3">
      <c r="A6" s="5">
        <v>44522</v>
      </c>
      <c r="B6" s="3" t="s">
        <v>4</v>
      </c>
      <c r="C6" s="2">
        <f t="shared" ref="C6:C7" si="0">IF(B6="Saltet",$H$8," ")</f>
        <v>8.0400000000000009</v>
      </c>
      <c r="D6" s="2">
        <f t="shared" ref="D6:D7" si="1">IF(B6="Saltet",$I$8," ")</f>
        <v>33.32</v>
      </c>
      <c r="E6" s="2">
        <f>SUM(C6:D6)</f>
        <v>41.36</v>
      </c>
      <c r="G6" s="1" t="s">
        <v>5</v>
      </c>
      <c r="H6" s="6">
        <v>402</v>
      </c>
      <c r="I6" s="6">
        <v>3332</v>
      </c>
    </row>
    <row r="7" spans="1:10" x14ac:dyDescent="0.3">
      <c r="A7" s="5">
        <v>44532</v>
      </c>
      <c r="B7" s="3" t="s">
        <v>13</v>
      </c>
      <c r="C7" s="2" t="str">
        <f t="shared" si="0"/>
        <v xml:space="preserve"> </v>
      </c>
      <c r="D7" s="2" t="str">
        <f t="shared" si="1"/>
        <v xml:space="preserve"> </v>
      </c>
      <c r="E7" s="2">
        <f t="shared" ref="E7:E18" si="2">SUM(C7:D7)</f>
        <v>0</v>
      </c>
      <c r="G7" s="1" t="s">
        <v>6</v>
      </c>
      <c r="H7" s="7">
        <v>0.02</v>
      </c>
      <c r="I7" s="7">
        <v>0.01</v>
      </c>
    </row>
    <row r="8" spans="1:10" x14ac:dyDescent="0.3">
      <c r="A8" s="5">
        <v>44532</v>
      </c>
      <c r="B8" s="3" t="s">
        <v>4</v>
      </c>
      <c r="C8" s="2">
        <f t="shared" ref="C8:C27" si="3">IF(B8="Saltet",$H$8," ")</f>
        <v>8.0400000000000009</v>
      </c>
      <c r="D8" s="2">
        <f t="shared" ref="D8:D27" si="4">IF(B8="Saltet",$I$8," ")</f>
        <v>33.32</v>
      </c>
      <c r="E8" s="2">
        <f t="shared" si="2"/>
        <v>41.36</v>
      </c>
      <c r="G8" s="1" t="s">
        <v>8</v>
      </c>
      <c r="H8" s="1">
        <f>H6*H7</f>
        <v>8.0400000000000009</v>
      </c>
      <c r="I8" s="1">
        <f>I6*I7</f>
        <v>33.32</v>
      </c>
    </row>
    <row r="9" spans="1:10" x14ac:dyDescent="0.3">
      <c r="A9" s="5">
        <v>44532</v>
      </c>
      <c r="B9" s="3" t="s">
        <v>4</v>
      </c>
      <c r="C9" s="2">
        <f t="shared" si="3"/>
        <v>8.0400000000000009</v>
      </c>
      <c r="D9" s="2">
        <f t="shared" si="4"/>
        <v>33.32</v>
      </c>
      <c r="E9" s="2">
        <f t="shared" si="2"/>
        <v>41.36</v>
      </c>
    </row>
    <row r="10" spans="1:10" x14ac:dyDescent="0.3">
      <c r="A10" s="5">
        <v>44537</v>
      </c>
      <c r="B10" s="3" t="s">
        <v>4</v>
      </c>
      <c r="C10" s="2">
        <f t="shared" si="3"/>
        <v>8.0400000000000009</v>
      </c>
      <c r="D10" s="2">
        <f t="shared" si="4"/>
        <v>33.32</v>
      </c>
      <c r="E10" s="2">
        <f t="shared" si="2"/>
        <v>41.36</v>
      </c>
      <c r="G10" s="1" t="s">
        <v>12</v>
      </c>
      <c r="H10" s="1"/>
      <c r="I10" s="4">
        <f>E28</f>
        <v>661.7600000000001</v>
      </c>
      <c r="J10" s="10">
        <f>I10/1000</f>
        <v>0.66176000000000013</v>
      </c>
    </row>
    <row r="11" spans="1:10" x14ac:dyDescent="0.3">
      <c r="A11" s="5">
        <v>44541</v>
      </c>
      <c r="B11" s="3" t="s">
        <v>13</v>
      </c>
      <c r="C11" s="2" t="str">
        <f t="shared" si="3"/>
        <v xml:space="preserve"> </v>
      </c>
      <c r="D11" s="2" t="str">
        <f t="shared" si="4"/>
        <v xml:space="preserve"> </v>
      </c>
      <c r="E11" s="2">
        <f t="shared" si="2"/>
        <v>0</v>
      </c>
      <c r="G11" s="1" t="s">
        <v>14</v>
      </c>
      <c r="H11" s="1"/>
      <c r="I11" s="1">
        <f>COUNTIF(B6:B28,"Saltet")</f>
        <v>16</v>
      </c>
    </row>
    <row r="12" spans="1:10" x14ac:dyDescent="0.3">
      <c r="A12" s="5">
        <v>44541</v>
      </c>
      <c r="B12" s="3" t="s">
        <v>4</v>
      </c>
      <c r="C12" s="2">
        <f t="shared" si="3"/>
        <v>8.0400000000000009</v>
      </c>
      <c r="D12" s="2">
        <f t="shared" si="4"/>
        <v>33.32</v>
      </c>
      <c r="E12" s="2">
        <f t="shared" si="2"/>
        <v>41.36</v>
      </c>
      <c r="G12" s="1" t="s">
        <v>15</v>
      </c>
      <c r="I12" s="1">
        <f>COUNTIF(B6:B28,"Ryddet")</f>
        <v>2</v>
      </c>
    </row>
    <row r="13" spans="1:10" x14ac:dyDescent="0.3">
      <c r="A13" s="5">
        <v>44552</v>
      </c>
      <c r="B13" s="3" t="s">
        <v>4</v>
      </c>
      <c r="C13" s="2">
        <f t="shared" si="3"/>
        <v>8.0400000000000009</v>
      </c>
      <c r="D13" s="2">
        <f t="shared" si="4"/>
        <v>33.32</v>
      </c>
      <c r="E13" s="2">
        <f t="shared" si="2"/>
        <v>41.36</v>
      </c>
    </row>
    <row r="14" spans="1:10" x14ac:dyDescent="0.3">
      <c r="A14" s="5">
        <v>44553</v>
      </c>
      <c r="B14" s="3" t="s">
        <v>4</v>
      </c>
      <c r="C14" s="2">
        <f t="shared" si="3"/>
        <v>8.0400000000000009</v>
      </c>
      <c r="D14" s="2">
        <f t="shared" si="4"/>
        <v>33.32</v>
      </c>
      <c r="E14" s="2">
        <f t="shared" si="2"/>
        <v>41.36</v>
      </c>
    </row>
    <row r="15" spans="1:10" x14ac:dyDescent="0.3">
      <c r="A15" s="5">
        <v>44554</v>
      </c>
      <c r="B15" s="3" t="s">
        <v>4</v>
      </c>
      <c r="C15" s="2">
        <f t="shared" si="3"/>
        <v>8.0400000000000009</v>
      </c>
      <c r="D15" s="2">
        <f t="shared" si="4"/>
        <v>33.32</v>
      </c>
      <c r="E15" s="2">
        <f t="shared" si="2"/>
        <v>41.36</v>
      </c>
    </row>
    <row r="16" spans="1:10" x14ac:dyDescent="0.3">
      <c r="A16" s="5">
        <v>44556</v>
      </c>
      <c r="B16" s="3" t="s">
        <v>4</v>
      </c>
      <c r="C16" s="2">
        <f t="shared" si="3"/>
        <v>8.0400000000000009</v>
      </c>
      <c r="D16" s="2">
        <f t="shared" si="4"/>
        <v>33.32</v>
      </c>
      <c r="E16" s="2">
        <f t="shared" si="2"/>
        <v>41.36</v>
      </c>
    </row>
    <row r="17" spans="1:5" x14ac:dyDescent="0.3">
      <c r="A17" s="5">
        <v>44558</v>
      </c>
      <c r="B17" s="3" t="s">
        <v>4</v>
      </c>
      <c r="C17" s="2">
        <f t="shared" si="3"/>
        <v>8.0400000000000009</v>
      </c>
      <c r="D17" s="2">
        <f t="shared" si="4"/>
        <v>33.32</v>
      </c>
      <c r="E17" s="2">
        <f t="shared" si="2"/>
        <v>41.36</v>
      </c>
    </row>
    <row r="18" spans="1:5" x14ac:dyDescent="0.3">
      <c r="A18" s="5">
        <v>44567</v>
      </c>
      <c r="B18" s="3" t="s">
        <v>4</v>
      </c>
      <c r="C18" s="2">
        <f t="shared" si="3"/>
        <v>8.0400000000000009</v>
      </c>
      <c r="D18" s="2">
        <f t="shared" si="4"/>
        <v>33.32</v>
      </c>
      <c r="E18" s="2">
        <f t="shared" si="2"/>
        <v>41.36</v>
      </c>
    </row>
    <row r="19" spans="1:5" x14ac:dyDescent="0.3">
      <c r="A19" s="5">
        <v>44581</v>
      </c>
      <c r="B19" s="3" t="s">
        <v>4</v>
      </c>
      <c r="C19" s="2">
        <f t="shared" si="3"/>
        <v>8.0400000000000009</v>
      </c>
      <c r="D19" s="2">
        <f t="shared" si="4"/>
        <v>33.32</v>
      </c>
      <c r="E19" s="2">
        <f t="shared" ref="E19:E27" si="5">SUM(C19:D19)</f>
        <v>41.36</v>
      </c>
    </row>
    <row r="20" spans="1:5" x14ac:dyDescent="0.3">
      <c r="A20" s="5">
        <v>44582</v>
      </c>
      <c r="B20" s="3" t="s">
        <v>4</v>
      </c>
      <c r="C20" s="2">
        <f t="shared" si="3"/>
        <v>8.0400000000000009</v>
      </c>
      <c r="D20" s="2">
        <f t="shared" si="4"/>
        <v>33.32</v>
      </c>
      <c r="E20" s="2">
        <f t="shared" si="5"/>
        <v>41.36</v>
      </c>
    </row>
    <row r="21" spans="1:5" x14ac:dyDescent="0.3">
      <c r="A21" s="5">
        <v>44592</v>
      </c>
      <c r="B21" s="3" t="s">
        <v>4</v>
      </c>
      <c r="C21" s="2">
        <f t="shared" si="3"/>
        <v>8.0400000000000009</v>
      </c>
      <c r="D21" s="2">
        <f t="shared" si="4"/>
        <v>33.32</v>
      </c>
      <c r="E21" s="2">
        <f t="shared" si="5"/>
        <v>41.36</v>
      </c>
    </row>
    <row r="22" spans="1:5" x14ac:dyDescent="0.3">
      <c r="A22" s="5">
        <v>44593</v>
      </c>
      <c r="B22" s="3" t="s">
        <v>4</v>
      </c>
      <c r="C22" s="2">
        <f t="shared" si="3"/>
        <v>8.0400000000000009</v>
      </c>
      <c r="D22" s="2">
        <f t="shared" si="4"/>
        <v>33.32</v>
      </c>
      <c r="E22" s="2">
        <f t="shared" si="5"/>
        <v>41.36</v>
      </c>
    </row>
    <row r="23" spans="1:5" x14ac:dyDescent="0.3">
      <c r="A23" s="5">
        <v>44602</v>
      </c>
      <c r="B23" s="3" t="s">
        <v>4</v>
      </c>
      <c r="C23" s="2">
        <f t="shared" si="3"/>
        <v>8.0400000000000009</v>
      </c>
      <c r="D23" s="2">
        <f t="shared" si="4"/>
        <v>33.32</v>
      </c>
      <c r="E23" s="2">
        <f t="shared" si="5"/>
        <v>41.36</v>
      </c>
    </row>
    <row r="24" spans="1:5" x14ac:dyDescent="0.3">
      <c r="A24" s="5"/>
      <c r="C24" s="2" t="str">
        <f t="shared" si="3"/>
        <v xml:space="preserve"> </v>
      </c>
      <c r="D24" s="2" t="str">
        <f t="shared" si="4"/>
        <v xml:space="preserve"> </v>
      </c>
      <c r="E24" s="2">
        <f t="shared" si="5"/>
        <v>0</v>
      </c>
    </row>
    <row r="25" spans="1:5" x14ac:dyDescent="0.3">
      <c r="A25" s="5"/>
      <c r="C25" s="2" t="str">
        <f t="shared" si="3"/>
        <v xml:space="preserve"> </v>
      </c>
      <c r="D25" s="2" t="str">
        <f t="shared" si="4"/>
        <v xml:space="preserve"> </v>
      </c>
      <c r="E25" s="2">
        <f t="shared" si="5"/>
        <v>0</v>
      </c>
    </row>
    <row r="26" spans="1:5" x14ac:dyDescent="0.3">
      <c r="A26" s="5"/>
      <c r="C26" s="2" t="str">
        <f t="shared" si="3"/>
        <v xml:space="preserve"> </v>
      </c>
      <c r="D26" s="2" t="str">
        <f t="shared" si="4"/>
        <v xml:space="preserve"> </v>
      </c>
      <c r="E26" s="2">
        <f t="shared" si="5"/>
        <v>0</v>
      </c>
    </row>
    <row r="27" spans="1:5" x14ac:dyDescent="0.3">
      <c r="A27" s="5"/>
      <c r="C27" s="2" t="str">
        <f t="shared" si="3"/>
        <v xml:space="preserve"> </v>
      </c>
      <c r="D27" s="2" t="str">
        <f t="shared" si="4"/>
        <v xml:space="preserve"> </v>
      </c>
      <c r="E27" s="2">
        <f t="shared" si="5"/>
        <v>0</v>
      </c>
    </row>
    <row r="28" spans="1:5" s="1" customFormat="1" x14ac:dyDescent="0.3">
      <c r="A28" s="1" t="s">
        <v>7</v>
      </c>
      <c r="B28" s="3"/>
      <c r="C28" s="4">
        <f>SUM(C6:C27)</f>
        <v>128.64000000000004</v>
      </c>
      <c r="D28" s="4">
        <f>SUM(D6:D27)</f>
        <v>533.12</v>
      </c>
      <c r="E28" s="4">
        <f>SUM(E6:E27)</f>
        <v>661.7600000000001</v>
      </c>
    </row>
  </sheetData>
  <mergeCells count="1">
    <mergeCell ref="G4:I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2025-2026</vt:lpstr>
      <vt:lpstr>2023-2024</vt:lpstr>
      <vt:lpstr>2022-2023</vt:lpstr>
      <vt:lpstr>2021-2022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Eske Toft</dc:creator>
  <cp:lastModifiedBy>Per Jørgensen</cp:lastModifiedBy>
  <cp:lastPrinted>2022-04-06T04:54:38Z</cp:lastPrinted>
  <dcterms:created xsi:type="dcterms:W3CDTF">2021-11-22T10:28:08Z</dcterms:created>
  <dcterms:modified xsi:type="dcterms:W3CDTF">2026-04-21T18:24:34Z</dcterms:modified>
</cp:coreProperties>
</file>